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I:\URC NORTE DE MINAS ANtiga\CONSELHEIROS\URC NM 2023-2025\"/>
    </mc:Choice>
  </mc:AlternateContent>
  <xr:revisionPtr revIDLastSave="0" documentId="13_ncr:1_{D7C447E2-8765-447C-AAA5-65443CAD8598}" xr6:coauthVersionLast="47" xr6:coauthVersionMax="47" xr10:uidLastSave="{00000000-0000-0000-0000-000000000000}"/>
  <bookViews>
    <workbookView xWindow="-120" yWindow="-120" windowWidth="29040" windowHeight="15720" tabRatio="720" xr2:uid="{00000000-000D-0000-FFFF-FFFF00000000}"/>
  </bookViews>
  <sheets>
    <sheet name="Frequência" sheetId="2" r:id="rId1"/>
    <sheet name="Plan1" sheetId="4" state="hidden" r:id="rId2"/>
  </sheets>
  <definedNames>
    <definedName name="_xlnm.Print_Area" localSheetId="0">Frequência!$A$1:$BB$23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2" i="2" l="1"/>
  <c r="AF2" i="2" s="1"/>
  <c r="AC13" i="2"/>
  <c r="AC11" i="2"/>
  <c r="AC9" i="2"/>
  <c r="AB13" i="2"/>
  <c r="AB11" i="2"/>
  <c r="AB9" i="2"/>
  <c r="AA13" i="2"/>
  <c r="AA11" i="2"/>
  <c r="AA9" i="2"/>
  <c r="Z13" i="2"/>
  <c r="Z11" i="2"/>
  <c r="Z9" i="2"/>
  <c r="Y13" i="2"/>
  <c r="Y11" i="2"/>
  <c r="Y9" i="2"/>
  <c r="W13" i="2"/>
  <c r="W12" i="2"/>
  <c r="W10" i="2"/>
  <c r="X12" i="2"/>
  <c r="Y12" i="2"/>
  <c r="Z12" i="2"/>
  <c r="AA12" i="2"/>
  <c r="AB12" i="2"/>
  <c r="AC12" i="2"/>
  <c r="W11" i="2"/>
  <c r="W9" i="2"/>
  <c r="W8" i="2"/>
  <c r="X11" i="2"/>
  <c r="AC8" i="2"/>
  <c r="AB8" i="2"/>
  <c r="Y8" i="2"/>
  <c r="AC10" i="2"/>
  <c r="X15" i="2"/>
  <c r="X14" i="2"/>
  <c r="X13" i="2"/>
  <c r="AC14" i="2"/>
  <c r="AC15" i="2"/>
  <c r="AC16" i="2"/>
  <c r="AC17" i="2"/>
  <c r="AC18" i="2"/>
  <c r="AC19" i="2"/>
  <c r="AC20" i="2"/>
  <c r="AC7" i="2"/>
  <c r="X10" i="2"/>
  <c r="AB10" i="2"/>
  <c r="AA10" i="2"/>
  <c r="Z10" i="2"/>
  <c r="Y10" i="2"/>
  <c r="AA8" i="2"/>
  <c r="Z8" i="2"/>
  <c r="X9" i="2"/>
  <c r="X8" i="2"/>
  <c r="W16" i="2"/>
  <c r="AC5" i="2"/>
  <c r="W7" i="2"/>
  <c r="Y7" i="2"/>
  <c r="Z7" i="2"/>
  <c r="AA7" i="2"/>
  <c r="AB7" i="2"/>
  <c r="W14" i="2"/>
  <c r="Y14" i="2"/>
  <c r="Z14" i="2"/>
  <c r="AA14" i="2"/>
  <c r="AB14" i="2"/>
  <c r="W15" i="2"/>
  <c r="Y15" i="2"/>
  <c r="Z15" i="2"/>
  <c r="AA15" i="2"/>
  <c r="AB15" i="2"/>
  <c r="X16" i="2"/>
  <c r="Y16" i="2"/>
  <c r="Z16" i="2"/>
  <c r="AA16" i="2"/>
  <c r="AB16" i="2"/>
  <c r="W17" i="2"/>
  <c r="X17" i="2"/>
  <c r="Y17" i="2"/>
  <c r="Z17" i="2"/>
  <c r="AA17" i="2"/>
  <c r="AB17" i="2"/>
  <c r="W18" i="2"/>
  <c r="X18" i="2"/>
  <c r="Y18" i="2"/>
  <c r="Z18" i="2"/>
  <c r="AA18" i="2"/>
  <c r="AB18" i="2"/>
  <c r="W19" i="2"/>
  <c r="X19" i="2"/>
  <c r="Y19" i="2"/>
  <c r="Z19" i="2"/>
  <c r="AA19" i="2"/>
  <c r="AB19" i="2"/>
  <c r="W20" i="2"/>
  <c r="X20" i="2"/>
  <c r="Y20" i="2"/>
  <c r="Z20" i="2"/>
  <c r="AA20" i="2"/>
  <c r="AB20" i="2"/>
  <c r="AD14" i="2" l="1"/>
  <c r="AD7" i="2"/>
  <c r="AD20" i="2"/>
  <c r="AD18" i="2"/>
  <c r="AD16" i="2"/>
  <c r="AD15" i="2"/>
  <c r="AD19" i="2"/>
  <c r="AD17" i="2"/>
  <c r="AD13" i="2"/>
  <c r="AD11" i="2"/>
  <c r="AD9" i="2"/>
  <c r="AD12" i="2"/>
  <c r="AD8" i="2"/>
  <c r="AD10" i="2"/>
</calcChain>
</file>

<file path=xl/sharedStrings.xml><?xml version="1.0" encoding="utf-8"?>
<sst xmlns="http://schemas.openxmlformats.org/spreadsheetml/2006/main" count="212" uniqueCount="57">
  <si>
    <t>ENTIDADES</t>
  </si>
  <si>
    <t>SIGLA</t>
  </si>
  <si>
    <t>Total de Reuniões realizadas:</t>
  </si>
  <si>
    <t>ENTIDADE</t>
  </si>
  <si>
    <t>Frequência</t>
  </si>
  <si>
    <t>Ausência</t>
  </si>
  <si>
    <t>Suspenção</t>
  </si>
  <si>
    <t>Vago</t>
  </si>
  <si>
    <t>Desligado</t>
  </si>
  <si>
    <t>%</t>
  </si>
  <si>
    <t>SEAPA</t>
  </si>
  <si>
    <t>SEDE</t>
  </si>
  <si>
    <t>PMMG</t>
  </si>
  <si>
    <t>MPMG</t>
  </si>
  <si>
    <t>SOCIEDADE CIVIL</t>
  </si>
  <si>
    <t>FAEMG</t>
  </si>
  <si>
    <t>FIEMG</t>
  </si>
  <si>
    <t>Idene</t>
  </si>
  <si>
    <t>Prf. Montes Claros</t>
  </si>
  <si>
    <t>Crea/MG</t>
  </si>
  <si>
    <t>Conselho Regional de Engenharia e Agronomia de Minas Gerais</t>
  </si>
  <si>
    <t>Polícia Militar de Minas Gerais</t>
  </si>
  <si>
    <t xml:space="preserve">Instituto de Desenvolvimento do Norte e Nordeste de Minas Gerais </t>
  </si>
  <si>
    <t>Secretaria de Estado de Desenvolvimento Econômico</t>
  </si>
  <si>
    <t xml:space="preserve">Secretaria de Estado de Agricultura, Pecuária e Abastecimento </t>
  </si>
  <si>
    <t>Prefeitura de Montes Claros</t>
  </si>
  <si>
    <t>Ministério Público do Estado de Minas Gerais</t>
  </si>
  <si>
    <t>Federação das Indústrias do Estado de Minas Gerai</t>
  </si>
  <si>
    <t>Federação da Agricultura e Pecuária do Estado de Minas Gerais</t>
  </si>
  <si>
    <t>Sindicato dos Produtores Rurais de Montes Claros</t>
  </si>
  <si>
    <t>Sind. MOC</t>
  </si>
  <si>
    <t>Associação dos Produtores de Soja, Milho, sorgo e Outros Grãos Agrícolas do Estado de Minas Gerais</t>
  </si>
  <si>
    <t>Aprosoja MG</t>
  </si>
  <si>
    <t>Associação Ambiental Sustenta Minas</t>
  </si>
  <si>
    <t xml:space="preserve"> Sustenta Minas</t>
  </si>
  <si>
    <t>Associação Ambiental e Cultural Zeladoria do Planeta</t>
  </si>
  <si>
    <t>Zeladoria do Planeta</t>
  </si>
  <si>
    <t xml:space="preserve"> Serviço Nacional de Aprendizagem Rural - Administração Regional de Minas Gerais</t>
  </si>
  <si>
    <t xml:space="preserve"> Senar/MG</t>
  </si>
  <si>
    <t>Unidade Regional Colegiada Norte de Minas - URC NM</t>
  </si>
  <si>
    <t>A</t>
  </si>
  <si>
    <t>p</t>
  </si>
  <si>
    <t xml:space="preserve"> 11/07</t>
  </si>
  <si>
    <t>160ª RO</t>
  </si>
  <si>
    <t xml:space="preserve">DELIBERAÇÃO COPAM  nº 1.793, de 30 de maio de 2023							</t>
  </si>
  <si>
    <t>161ª RO</t>
  </si>
  <si>
    <t xml:space="preserve"> 12/09</t>
  </si>
  <si>
    <t>162ª RO</t>
  </si>
  <si>
    <t xml:space="preserve"> 10/10</t>
  </si>
  <si>
    <t>163ª RO</t>
  </si>
  <si>
    <t>164ª RO</t>
  </si>
  <si>
    <t>165ª RO</t>
  </si>
  <si>
    <t>166ª RO</t>
  </si>
  <si>
    <t>167ª RO</t>
  </si>
  <si>
    <t xml:space="preserve">168ª RO </t>
  </si>
  <si>
    <t xml:space="preserve">169ª RO </t>
  </si>
  <si>
    <t xml:space="preserve">170ª RO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</si>
</sst>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d/m;@"/>
  </numFmts>
  <fonts count="23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trike/>
      <sz val="12"/>
      <color theme="1"/>
      <name val="Calibri"/>
      <family val="2"/>
      <scheme val="minor"/>
    </font>
    <font>
      <sz val="16"/>
      <color theme="6" tint="-0.49998474074526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theme="10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4"/>
      <color theme="6" tint="-0.499984740745262"/>
      <name val="Calibri"/>
      <family val="2"/>
      <scheme val="minor"/>
    </font>
    <font>
      <b/>
      <sz val="14"/>
      <color indexed="8"/>
      <name val="Calibri"/>
      <family val="2"/>
      <scheme val="minor"/>
    </font>
    <font>
      <b/>
      <sz val="16"/>
      <color indexed="8"/>
      <name val="Calibri"/>
      <family val="2"/>
      <scheme val="minor"/>
    </font>
    <font>
      <sz val="14"/>
      <color indexed="8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44" fontId="3" fillId="0" borderId="0" applyFont="0" applyFill="0" applyBorder="0" applyAlignment="0" applyProtection="0"/>
    <xf numFmtId="0" fontId="2" fillId="0" borderId="0"/>
    <xf numFmtId="44" fontId="3" fillId="0" borderId="0" applyFont="0" applyFill="0" applyBorder="0" applyAlignment="0" applyProtection="0"/>
  </cellStyleXfs>
  <cellXfs count="83">
    <xf numFmtId="0" fontId="0" fillId="0" borderId="0" xfId="0"/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0" xfId="2" applyFont="1" applyFill="1" applyBorder="1" applyAlignment="1">
      <alignment vertical="center" wrapText="1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10" fontId="6" fillId="0" borderId="0" xfId="0" applyNumberFormat="1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0" fillId="0" borderId="0" xfId="0" applyFont="1"/>
    <xf numFmtId="0" fontId="0" fillId="0" borderId="0" xfId="0" applyAlignment="1">
      <alignment horizontal="center" vertical="center" wrapText="1"/>
    </xf>
    <xf numFmtId="10" fontId="0" fillId="0" borderId="0" xfId="0" applyNumberFormat="1" applyAlignment="1">
      <alignment horizontal="center" vertical="center"/>
    </xf>
    <xf numFmtId="0" fontId="11" fillId="0" borderId="0" xfId="0" applyFont="1" applyAlignment="1">
      <alignment horizontal="left" vertical="center" textRotation="90"/>
    </xf>
    <xf numFmtId="16" fontId="8" fillId="0" borderId="3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14" fillId="0" borderId="0" xfId="0" applyFont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164" fontId="15" fillId="0" borderId="2" xfId="3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/>
    </xf>
    <xf numFmtId="0" fontId="14" fillId="5" borderId="1" xfId="0" applyFont="1" applyFill="1" applyBorder="1" applyAlignment="1">
      <alignment horizontal="left" vertical="center" wrapText="1"/>
    </xf>
    <xf numFmtId="0" fontId="9" fillId="5" borderId="2" xfId="0" applyFont="1" applyFill="1" applyBorder="1" applyAlignment="1">
      <alignment horizontal="center" vertical="center" wrapText="1"/>
    </xf>
    <xf numFmtId="0" fontId="17" fillId="0" borderId="0" xfId="0" applyFont="1" applyAlignment="1">
      <alignment vertical="center" wrapText="1"/>
    </xf>
    <xf numFmtId="0" fontId="18" fillId="4" borderId="3" xfId="2" applyFont="1" applyBorder="1" applyAlignment="1">
      <alignment horizontal="center" vertical="center" wrapText="1"/>
    </xf>
    <xf numFmtId="10" fontId="19" fillId="6" borderId="1" xfId="0" applyNumberFormat="1" applyFont="1" applyFill="1" applyBorder="1" applyAlignment="1">
      <alignment horizontal="center" vertical="center"/>
    </xf>
    <xf numFmtId="10" fontId="8" fillId="6" borderId="1" xfId="0" applyNumberFormat="1" applyFont="1" applyFill="1" applyBorder="1" applyAlignment="1">
      <alignment horizontal="center" vertical="center"/>
    </xf>
    <xf numFmtId="0" fontId="16" fillId="0" borderId="10" xfId="0" applyFont="1" applyBorder="1" applyAlignment="1">
      <alignment vertical="center" wrapText="1"/>
    </xf>
    <xf numFmtId="0" fontId="16" fillId="0" borderId="9" xfId="0" applyFont="1" applyBorder="1" applyAlignment="1">
      <alignment vertical="center" wrapText="1"/>
    </xf>
    <xf numFmtId="0" fontId="16" fillId="0" borderId="11" xfId="0" applyFont="1" applyBorder="1" applyAlignment="1">
      <alignment vertical="center" wrapText="1"/>
    </xf>
    <xf numFmtId="0" fontId="11" fillId="0" borderId="0" xfId="0" applyFont="1" applyAlignment="1">
      <alignment horizontal="center" vertical="center" textRotation="90"/>
    </xf>
    <xf numFmtId="0" fontId="20" fillId="4" borderId="12" xfId="2" applyFont="1" applyBorder="1" applyAlignment="1">
      <alignment horizontal="center" vertical="center" wrapText="1"/>
    </xf>
    <xf numFmtId="164" fontId="15" fillId="0" borderId="13" xfId="3" applyNumberFormat="1" applyFont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left" vertical="center" wrapText="1"/>
    </xf>
    <xf numFmtId="0" fontId="9" fillId="5" borderId="13" xfId="0" applyFont="1" applyFill="1" applyBorder="1" applyAlignment="1">
      <alignment horizontal="center" vertical="center" wrapText="1"/>
    </xf>
    <xf numFmtId="0" fontId="9" fillId="5" borderId="13" xfId="0" applyFont="1" applyFill="1" applyBorder="1" applyAlignment="1">
      <alignment vertical="center" wrapText="1"/>
    </xf>
    <xf numFmtId="0" fontId="14" fillId="0" borderId="14" xfId="0" applyFont="1" applyBorder="1" applyAlignment="1">
      <alignment horizontal="left" vertical="center" wrapText="1"/>
    </xf>
    <xf numFmtId="0" fontId="13" fillId="0" borderId="14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9" fillId="9" borderId="2" xfId="0" applyFont="1" applyFill="1" applyBorder="1" applyAlignment="1">
      <alignment horizontal="center" vertical="center" wrapText="1"/>
    </xf>
    <xf numFmtId="164" fontId="22" fillId="0" borderId="2" xfId="3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8" fillId="4" borderId="25" xfId="2" applyFont="1" applyBorder="1" applyAlignment="1">
      <alignment horizontal="center" vertical="center" wrapText="1"/>
    </xf>
    <xf numFmtId="0" fontId="12" fillId="0" borderId="0" xfId="0" applyFont="1" applyAlignment="1">
      <alignment horizontal="left" vertical="top"/>
    </xf>
    <xf numFmtId="0" fontId="18" fillId="6" borderId="18" xfId="1" applyFont="1" applyFill="1" applyBorder="1" applyAlignment="1">
      <alignment horizontal="right" vertical="center" wrapText="1"/>
    </xf>
    <xf numFmtId="0" fontId="18" fillId="6" borderId="19" xfId="1" applyFont="1" applyFill="1" applyBorder="1" applyAlignment="1">
      <alignment horizontal="right" vertical="center" wrapText="1"/>
    </xf>
    <xf numFmtId="0" fontId="18" fillId="6" borderId="20" xfId="1" applyFont="1" applyFill="1" applyBorder="1" applyAlignment="1">
      <alignment horizontal="right" vertical="center" wrapText="1"/>
    </xf>
    <xf numFmtId="0" fontId="18" fillId="4" borderId="18" xfId="2" applyFont="1" applyBorder="1" applyAlignment="1">
      <alignment horizontal="center" vertical="center" wrapText="1"/>
    </xf>
    <xf numFmtId="0" fontId="18" fillId="4" borderId="19" xfId="2" applyFont="1" applyBorder="1" applyAlignment="1">
      <alignment horizontal="center" vertical="center" wrapText="1"/>
    </xf>
    <xf numFmtId="0" fontId="18" fillId="4" borderId="20" xfId="2" applyFont="1" applyBorder="1" applyAlignment="1">
      <alignment horizontal="center" vertical="center" wrapText="1"/>
    </xf>
    <xf numFmtId="0" fontId="21" fillId="6" borderId="18" xfId="1" applyFont="1" applyFill="1" applyBorder="1" applyAlignment="1">
      <alignment horizontal="center" vertical="center"/>
    </xf>
    <xf numFmtId="0" fontId="21" fillId="6" borderId="20" xfId="1" applyFont="1" applyFill="1" applyBorder="1" applyAlignment="1">
      <alignment horizontal="center" vertical="center"/>
    </xf>
    <xf numFmtId="0" fontId="18" fillId="4" borderId="21" xfId="2" applyFont="1" applyBorder="1" applyAlignment="1">
      <alignment horizontal="center" vertical="center" wrapText="1"/>
    </xf>
    <xf numFmtId="0" fontId="18" fillId="4" borderId="22" xfId="2" applyFont="1" applyBorder="1" applyAlignment="1">
      <alignment horizontal="center" vertical="center" wrapText="1"/>
    </xf>
    <xf numFmtId="0" fontId="18" fillId="4" borderId="23" xfId="2" applyFont="1" applyBorder="1" applyAlignment="1">
      <alignment horizontal="center" vertical="center" wrapText="1"/>
    </xf>
    <xf numFmtId="0" fontId="18" fillId="4" borderId="15" xfId="2" applyFont="1" applyBorder="1" applyAlignment="1">
      <alignment horizontal="center" vertical="center" wrapText="1"/>
    </xf>
    <xf numFmtId="0" fontId="18" fillId="4" borderId="16" xfId="2" applyFont="1" applyBorder="1" applyAlignment="1">
      <alignment horizontal="center" vertical="center" wrapText="1"/>
    </xf>
    <xf numFmtId="0" fontId="18" fillId="4" borderId="17" xfId="2" applyFont="1" applyBorder="1" applyAlignment="1">
      <alignment horizontal="center" vertical="center" wrapText="1"/>
    </xf>
    <xf numFmtId="0" fontId="17" fillId="7" borderId="10" xfId="0" applyFont="1" applyFill="1" applyBorder="1" applyAlignment="1">
      <alignment horizontal="center" vertical="center" wrapText="1"/>
    </xf>
    <xf numFmtId="0" fontId="17" fillId="7" borderId="9" xfId="0" applyFont="1" applyFill="1" applyBorder="1" applyAlignment="1">
      <alignment horizontal="center" vertical="center" wrapText="1"/>
    </xf>
    <xf numFmtId="0" fontId="17" fillId="7" borderId="11" xfId="0" applyFont="1" applyFill="1" applyBorder="1" applyAlignment="1">
      <alignment horizontal="center" vertical="center" wrapText="1"/>
    </xf>
    <xf numFmtId="0" fontId="17" fillId="7" borderId="8" xfId="0" applyFont="1" applyFill="1" applyBorder="1" applyAlignment="1">
      <alignment horizontal="center" vertical="center" wrapText="1"/>
    </xf>
    <xf numFmtId="0" fontId="17" fillId="7" borderId="4" xfId="0" applyFont="1" applyFill="1" applyBorder="1" applyAlignment="1">
      <alignment horizontal="center" vertical="center" wrapText="1"/>
    </xf>
    <xf numFmtId="0" fontId="17" fillId="7" borderId="7" xfId="0" applyFont="1" applyFill="1" applyBorder="1" applyAlignment="1">
      <alignment horizontal="center" vertical="center" wrapText="1"/>
    </xf>
    <xf numFmtId="0" fontId="18" fillId="4" borderId="1" xfId="2" applyFont="1" applyBorder="1" applyAlignment="1">
      <alignment horizontal="center" vertical="center" wrapText="1"/>
    </xf>
    <xf numFmtId="0" fontId="18" fillId="4" borderId="24" xfId="2" applyFont="1" applyBorder="1" applyAlignment="1">
      <alignment horizontal="center" vertical="center" wrapText="1"/>
    </xf>
    <xf numFmtId="0" fontId="18" fillId="4" borderId="25" xfId="2" applyFont="1" applyBorder="1" applyAlignment="1">
      <alignment horizontal="center" vertical="center" wrapText="1"/>
    </xf>
    <xf numFmtId="0" fontId="18" fillId="4" borderId="26" xfId="2" applyFont="1" applyBorder="1" applyAlignment="1">
      <alignment horizontal="center" vertical="center" wrapText="1"/>
    </xf>
    <xf numFmtId="0" fontId="11" fillId="8" borderId="27" xfId="0" applyFont="1" applyFill="1" applyBorder="1" applyAlignment="1">
      <alignment horizontal="left" vertical="center" textRotation="90"/>
    </xf>
    <xf numFmtId="0" fontId="11" fillId="8" borderId="28" xfId="0" applyFont="1" applyFill="1" applyBorder="1" applyAlignment="1">
      <alignment horizontal="left" vertical="center" textRotation="90"/>
    </xf>
    <xf numFmtId="0" fontId="13" fillId="2" borderId="12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8" fillId="4" borderId="29" xfId="2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1" fillId="8" borderId="0" xfId="0" applyFont="1" applyFill="1" applyAlignment="1">
      <alignment horizontal="center" vertical="center" textRotation="90"/>
    </xf>
  </cellXfs>
  <cellStyles count="8">
    <cellStyle name="20% - Ênfase2" xfId="1" builtinId="34"/>
    <cellStyle name="20% - Ênfase3" xfId="2" builtinId="38"/>
    <cellStyle name="Hiperlink" xfId="3" builtinId="8"/>
    <cellStyle name="Hiperlink 2" xfId="4" xr:uid="{00000000-0005-0000-0000-000003000000}"/>
    <cellStyle name="Moeda 2" xfId="5" xr:uid="{00000000-0005-0000-0000-000004000000}"/>
    <cellStyle name="Moeda 2 2" xfId="7" xr:uid="{00000000-0005-0000-0000-000005000000}"/>
    <cellStyle name="Normal" xfId="0" builtinId="0"/>
    <cellStyle name="Normal 2" xfId="6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5997617424166232E-2"/>
          <c:y val="6.1884642065786429E-2"/>
          <c:w val="0.89655396776461926"/>
          <c:h val="0.55534889797689213"/>
        </c:manualLayout>
      </c:layout>
      <c:bar3DChart>
        <c:barDir val="col"/>
        <c:grouping val="clustered"/>
        <c:varyColors val="0"/>
        <c:ser>
          <c:idx val="0"/>
          <c:order val="0"/>
          <c:tx>
            <c:v>Presença</c:v>
          </c:tx>
          <c:spPr>
            <a:solidFill>
              <a:srgbClr val="55BB09">
                <a:alpha val="89804"/>
              </a:srgbClr>
            </a:solidFill>
          </c:spPr>
          <c:invertIfNegative val="0"/>
          <c:dLbls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90-4D46-AFF4-13F238ACDC80}"/>
                </c:ext>
              </c:extLst>
            </c:dLbl>
            <c:dLbl>
              <c:idx val="31"/>
              <c:tx>
                <c:rich>
                  <a:bodyPr/>
                  <a:lstStyle/>
                  <a:p>
                    <a:pPr>
                      <a:defRPr sz="1000" b="1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en-US"/>
                      <a:t>1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1-2890-4D46-AFF4-13F238ACDC80}"/>
                </c:ext>
              </c:extLst>
            </c:dLbl>
            <c:dLbl>
              <c:idx val="32"/>
              <c:tx>
                <c:rich>
                  <a:bodyPr/>
                  <a:lstStyle/>
                  <a:p>
                    <a:pPr>
                      <a:defRPr sz="1000" b="1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en-US"/>
                      <a:t>6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2-2890-4D46-AFF4-13F238ACDC80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Frequência!$X$7:$X$20</c:f>
              <c:strCache>
                <c:ptCount val="14"/>
                <c:pt idx="0">
                  <c:v>SEAPA</c:v>
                </c:pt>
                <c:pt idx="1">
                  <c:v>SEDE</c:v>
                </c:pt>
                <c:pt idx="2">
                  <c:v>Idene</c:v>
                </c:pt>
                <c:pt idx="3">
                  <c:v>PMMG</c:v>
                </c:pt>
                <c:pt idx="4">
                  <c:v>Crea/MG</c:v>
                </c:pt>
                <c:pt idx="5">
                  <c:v>MPMG</c:v>
                </c:pt>
                <c:pt idx="6">
                  <c:v>Prf. Montes Claros</c:v>
                </c:pt>
                <c:pt idx="7">
                  <c:v>FIEMG</c:v>
                </c:pt>
                <c:pt idx="8">
                  <c:v>FAEMG</c:v>
                </c:pt>
                <c:pt idx="9">
                  <c:v>Sind. MOC</c:v>
                </c:pt>
                <c:pt idx="10">
                  <c:v>Aprosoja MG</c:v>
                </c:pt>
                <c:pt idx="11">
                  <c:v> Sustenta Minas</c:v>
                </c:pt>
                <c:pt idx="12">
                  <c:v>Zeladoria do Planeta</c:v>
                </c:pt>
                <c:pt idx="13">
                  <c:v> Senar/MG</c:v>
                </c:pt>
              </c:strCache>
            </c:strRef>
          </c:cat>
          <c:val>
            <c:numRef>
              <c:f>Frequência!$Y$7:$Y$20</c:f>
              <c:numCache>
                <c:formatCode>General</c:formatCode>
                <c:ptCount val="14"/>
                <c:pt idx="0">
                  <c:v>9</c:v>
                </c:pt>
                <c:pt idx="1">
                  <c:v>11</c:v>
                </c:pt>
                <c:pt idx="2">
                  <c:v>11</c:v>
                </c:pt>
                <c:pt idx="3">
                  <c:v>11</c:v>
                </c:pt>
                <c:pt idx="4">
                  <c:v>11</c:v>
                </c:pt>
                <c:pt idx="5">
                  <c:v>10</c:v>
                </c:pt>
                <c:pt idx="6">
                  <c:v>10</c:v>
                </c:pt>
                <c:pt idx="7">
                  <c:v>11</c:v>
                </c:pt>
                <c:pt idx="8">
                  <c:v>11</c:v>
                </c:pt>
                <c:pt idx="9">
                  <c:v>11</c:v>
                </c:pt>
                <c:pt idx="10">
                  <c:v>10</c:v>
                </c:pt>
                <c:pt idx="11">
                  <c:v>11</c:v>
                </c:pt>
                <c:pt idx="12">
                  <c:v>11</c:v>
                </c:pt>
                <c:pt idx="13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890-4D46-AFF4-13F238ACDC80}"/>
            </c:ext>
          </c:extLst>
        </c:ser>
        <c:ser>
          <c:idx val="1"/>
          <c:order val="1"/>
          <c:tx>
            <c:strRef>
              <c:f>Frequência!$Z$6</c:f>
              <c:strCache>
                <c:ptCount val="1"/>
                <c:pt idx="0">
                  <c:v>Ausência</c:v>
                </c:pt>
              </c:strCache>
            </c:strRef>
          </c:tx>
          <c:spPr>
            <a:solidFill>
              <a:srgbClr val="FFFF00"/>
            </a:solidFill>
          </c:spPr>
          <c:invertIfNegative val="0"/>
          <c:dLbls>
            <c:dLbl>
              <c:idx val="3"/>
              <c:layout>
                <c:manualLayout>
                  <c:x val="6.9954529555788739E-3"/>
                  <c:y val="0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890-4D46-AFF4-13F238ACDC80}"/>
                </c:ext>
              </c:extLst>
            </c:dLbl>
            <c:dLbl>
              <c:idx val="7"/>
              <c:layout>
                <c:manualLayout>
                  <c:x val="4.1972717733472983E-3"/>
                  <c:y val="0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890-4D46-AFF4-13F238ACDC80}"/>
                </c:ext>
              </c:extLst>
            </c:dLbl>
            <c:dLbl>
              <c:idx val="22"/>
              <c:layout>
                <c:manualLayout>
                  <c:x val="4.1972717733473244E-3"/>
                  <c:y val="4.9566294919454771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890-4D46-AFF4-13F238ACDC80}"/>
                </c:ext>
              </c:extLst>
            </c:dLbl>
            <c:dLbl>
              <c:idx val="25"/>
              <c:layout>
                <c:manualLayout>
                  <c:x val="2.7981811822315496E-3"/>
                  <c:y val="0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890-4D46-AFF4-13F238ACDC80}"/>
                </c:ext>
              </c:extLst>
            </c:dLbl>
            <c:dLbl>
              <c:idx val="26"/>
              <c:layout>
                <c:manualLayout>
                  <c:x val="2.7981811822315496E-3"/>
                  <c:y val="0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890-4D46-AFF4-13F238ACDC80}"/>
                </c:ext>
              </c:extLst>
            </c:dLbl>
            <c:dLbl>
              <c:idx val="27"/>
              <c:layout>
                <c:manualLayout>
                  <c:x val="4.1972717733473244E-3"/>
                  <c:y val="0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890-4D46-AFF4-13F238ACDC80}"/>
                </c:ext>
              </c:extLst>
            </c:dLbl>
            <c:dLbl>
              <c:idx val="28"/>
              <c:layout>
                <c:manualLayout>
                  <c:x val="5.5963623644630991E-3"/>
                  <c:y val="0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890-4D46-AFF4-13F238ACDC80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Frequência!$X$7:$X$20</c:f>
              <c:strCache>
                <c:ptCount val="14"/>
                <c:pt idx="0">
                  <c:v>SEAPA</c:v>
                </c:pt>
                <c:pt idx="1">
                  <c:v>SEDE</c:v>
                </c:pt>
                <c:pt idx="2">
                  <c:v>Idene</c:v>
                </c:pt>
                <c:pt idx="3">
                  <c:v>PMMG</c:v>
                </c:pt>
                <c:pt idx="4">
                  <c:v>Crea/MG</c:v>
                </c:pt>
                <c:pt idx="5">
                  <c:v>MPMG</c:v>
                </c:pt>
                <c:pt idx="6">
                  <c:v>Prf. Montes Claros</c:v>
                </c:pt>
                <c:pt idx="7">
                  <c:v>FIEMG</c:v>
                </c:pt>
                <c:pt idx="8">
                  <c:v>FAEMG</c:v>
                </c:pt>
                <c:pt idx="9">
                  <c:v>Sind. MOC</c:v>
                </c:pt>
                <c:pt idx="10">
                  <c:v>Aprosoja MG</c:v>
                </c:pt>
                <c:pt idx="11">
                  <c:v> Sustenta Minas</c:v>
                </c:pt>
                <c:pt idx="12">
                  <c:v>Zeladoria do Planeta</c:v>
                </c:pt>
                <c:pt idx="13">
                  <c:v> Senar/MG</c:v>
                </c:pt>
              </c:strCache>
            </c:strRef>
          </c:cat>
          <c:val>
            <c:numRef>
              <c:f>Frequência!$Z$7:$Z$20</c:f>
              <c:numCache>
                <c:formatCode>General</c:formatCode>
                <c:ptCount val="14"/>
                <c:pt idx="0">
                  <c:v>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2890-4D46-AFF4-13F238ACDC80}"/>
            </c:ext>
          </c:extLst>
        </c:ser>
        <c:ser>
          <c:idx val="2"/>
          <c:order val="2"/>
          <c:tx>
            <c:v>Suspensão</c:v>
          </c:tx>
          <c:spPr>
            <a:solidFill>
              <a:srgbClr val="00B0F0"/>
            </a:solidFill>
          </c:spPr>
          <c:invertIfNegative val="0"/>
          <c:dLbls>
            <c:dLbl>
              <c:idx val="12"/>
              <c:layout>
                <c:manualLayout>
                  <c:x val="2.7981811822315496E-3"/>
                  <c:y val="0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890-4D46-AFF4-13F238ACDC80}"/>
                </c:ext>
              </c:extLst>
            </c:dLbl>
            <c:dLbl>
              <c:idx val="34"/>
              <c:layout>
                <c:manualLayout>
                  <c:x val="4.1972717733473244E-3"/>
                  <c:y val="0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890-4D46-AFF4-13F238ACDC80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Frequência!$X$7:$X$20</c:f>
              <c:strCache>
                <c:ptCount val="14"/>
                <c:pt idx="0">
                  <c:v>SEAPA</c:v>
                </c:pt>
                <c:pt idx="1">
                  <c:v>SEDE</c:v>
                </c:pt>
                <c:pt idx="2">
                  <c:v>Idene</c:v>
                </c:pt>
                <c:pt idx="3">
                  <c:v>PMMG</c:v>
                </c:pt>
                <c:pt idx="4">
                  <c:v>Crea/MG</c:v>
                </c:pt>
                <c:pt idx="5">
                  <c:v>MPMG</c:v>
                </c:pt>
                <c:pt idx="6">
                  <c:v>Prf. Montes Claros</c:v>
                </c:pt>
                <c:pt idx="7">
                  <c:v>FIEMG</c:v>
                </c:pt>
                <c:pt idx="8">
                  <c:v>FAEMG</c:v>
                </c:pt>
                <c:pt idx="9">
                  <c:v>Sind. MOC</c:v>
                </c:pt>
                <c:pt idx="10">
                  <c:v>Aprosoja MG</c:v>
                </c:pt>
                <c:pt idx="11">
                  <c:v> Sustenta Minas</c:v>
                </c:pt>
                <c:pt idx="12">
                  <c:v>Zeladoria do Planeta</c:v>
                </c:pt>
                <c:pt idx="13">
                  <c:v> Senar/MG</c:v>
                </c:pt>
              </c:strCache>
            </c:strRef>
          </c:cat>
          <c:val>
            <c:numRef>
              <c:f>Frequência!$AA$7:$AA$20</c:f>
              <c:numCache>
                <c:formatCode>General</c:formatCode>
                <c:ptCount val="1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2890-4D46-AFF4-13F238ACDC80}"/>
            </c:ext>
          </c:extLst>
        </c:ser>
        <c:ser>
          <c:idx val="3"/>
          <c:order val="3"/>
          <c:tx>
            <c:strRef>
              <c:f>Frequência!$AC$6</c:f>
              <c:strCache>
                <c:ptCount val="1"/>
                <c:pt idx="0">
                  <c:v>Desligado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dLbls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890-4D46-AFF4-13F238ACDC80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Frequência!$X$7:$X$20</c:f>
              <c:strCache>
                <c:ptCount val="14"/>
                <c:pt idx="0">
                  <c:v>SEAPA</c:v>
                </c:pt>
                <c:pt idx="1">
                  <c:v>SEDE</c:v>
                </c:pt>
                <c:pt idx="2">
                  <c:v>Idene</c:v>
                </c:pt>
                <c:pt idx="3">
                  <c:v>PMMG</c:v>
                </c:pt>
                <c:pt idx="4">
                  <c:v>Crea/MG</c:v>
                </c:pt>
                <c:pt idx="5">
                  <c:v>MPMG</c:v>
                </c:pt>
                <c:pt idx="6">
                  <c:v>Prf. Montes Claros</c:v>
                </c:pt>
                <c:pt idx="7">
                  <c:v>FIEMG</c:v>
                </c:pt>
                <c:pt idx="8">
                  <c:v>FAEMG</c:v>
                </c:pt>
                <c:pt idx="9">
                  <c:v>Sind. MOC</c:v>
                </c:pt>
                <c:pt idx="10">
                  <c:v>Aprosoja MG</c:v>
                </c:pt>
                <c:pt idx="11">
                  <c:v> Sustenta Minas</c:v>
                </c:pt>
                <c:pt idx="12">
                  <c:v>Zeladoria do Planeta</c:v>
                </c:pt>
                <c:pt idx="13">
                  <c:v> Senar/MG</c:v>
                </c:pt>
              </c:strCache>
            </c:strRef>
          </c:cat>
          <c:val>
            <c:numRef>
              <c:f>Frequência!$AC$7:$AC$20</c:f>
              <c:numCache>
                <c:formatCode>General</c:formatCode>
                <c:ptCount val="1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2890-4D46-AFF4-13F238ACDC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09865600"/>
        <c:axId val="110637440"/>
        <c:axId val="0"/>
      </c:bar3DChart>
      <c:catAx>
        <c:axId val="109865600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txPr>
          <a:bodyPr rot="-270000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10637440"/>
        <c:crosses val="autoZero"/>
        <c:auto val="1"/>
        <c:lblAlgn val="ctr"/>
        <c:lblOffset val="100"/>
        <c:noMultiLvlLbl val="0"/>
      </c:catAx>
      <c:valAx>
        <c:axId val="110637440"/>
        <c:scaling>
          <c:orientation val="minMax"/>
          <c:max val="3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09865600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0091874918762871"/>
          <c:y val="0.21437445319335083"/>
          <c:w val="9.9081250812371291E-2"/>
          <c:h val="0.47955404879945562"/>
        </c:manualLayout>
      </c:layout>
      <c:overlay val="0"/>
      <c:txPr>
        <a:bodyPr/>
        <a:lstStyle/>
        <a:p>
          <a:pPr>
            <a:defRPr sz="7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171450</xdr:colOff>
      <xdr:row>6</xdr:row>
      <xdr:rowOff>0</xdr:rowOff>
    </xdr:from>
    <xdr:to>
      <xdr:col>52</xdr:col>
      <xdr:colOff>600075</xdr:colOff>
      <xdr:row>13</xdr:row>
      <xdr:rowOff>0</xdr:rowOff>
    </xdr:to>
    <xdr:graphicFrame macro="">
      <xdr:nvGraphicFramePr>
        <xdr:cNvPr id="2289670" name="Gráfico 1">
          <a:extLst>
            <a:ext uri="{FF2B5EF4-FFF2-40B4-BE49-F238E27FC236}">
              <a16:creationId xmlns:a16="http://schemas.microsoft.com/office/drawing/2014/main" id="{9632DDCB-EC4E-4519-B2A0-DD4CFF963E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C24"/>
  <sheetViews>
    <sheetView tabSelected="1" showWhiteSpace="0" view="pageBreakPreview" topLeftCell="C1" zoomScale="80" zoomScaleNormal="80" zoomScaleSheetLayoutView="80" zoomScalePageLayoutView="40" workbookViewId="0">
      <selection activeCell="P20" sqref="P20"/>
    </sheetView>
  </sheetViews>
  <sheetFormatPr defaultRowHeight="30" customHeight="1" x14ac:dyDescent="0.25"/>
  <cols>
    <col min="1" max="1" width="6.42578125" style="1" customWidth="1"/>
    <col min="2" max="2" width="1.5703125" style="1" customWidth="1"/>
    <col min="3" max="3" width="46.7109375" style="1" customWidth="1"/>
    <col min="4" max="4" width="19.140625" style="7" customWidth="1"/>
    <col min="5" max="19" width="7.7109375" style="10" customWidth="1"/>
    <col min="20" max="20" width="5.28515625" style="7" customWidth="1"/>
    <col min="21" max="21" width="6" style="7" customWidth="1"/>
    <col min="22" max="22" width="4.85546875" style="7" customWidth="1"/>
    <col min="23" max="23" width="50.7109375" style="21" customWidth="1"/>
    <col min="24" max="24" width="16.7109375" style="2" bestFit="1" customWidth="1"/>
    <col min="25" max="25" width="10.85546875" style="7" bestFit="1" customWidth="1"/>
    <col min="26" max="26" width="9" style="7" bestFit="1" customWidth="1"/>
    <col min="27" max="27" width="10.42578125" style="7" bestFit="1" customWidth="1"/>
    <col min="28" max="29" width="10.42578125" style="7" customWidth="1"/>
    <col min="30" max="30" width="11.42578125" style="8" bestFit="1" customWidth="1"/>
    <col min="31" max="37" width="5.7109375" style="7" customWidth="1"/>
    <col min="38" max="38" width="4.7109375" style="7" customWidth="1"/>
    <col min="39" max="39" width="7.140625" style="7" customWidth="1"/>
    <col min="40" max="46" width="9.140625" style="7"/>
    <col min="47" max="47" width="2" style="7" bestFit="1" customWidth="1"/>
    <col min="48" max="48" width="9.28515625" style="7" bestFit="1" customWidth="1"/>
    <col min="49" max="52" width="9.140625" style="7"/>
    <col min="53" max="53" width="10.5703125" style="7" customWidth="1"/>
    <col min="54" max="55" width="9.140625" style="7"/>
    <col min="56" max="16384" width="9.140625" style="1"/>
  </cols>
  <sheetData>
    <row r="1" spans="1:53" ht="30" customHeight="1" thickBot="1" x14ac:dyDescent="0.3"/>
    <row r="2" spans="1:53" ht="30" customHeight="1" thickBot="1" x14ac:dyDescent="0.3">
      <c r="C2" s="59" t="s">
        <v>39</v>
      </c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1"/>
      <c r="T2" s="3"/>
      <c r="U2" s="3"/>
      <c r="V2" s="3"/>
      <c r="W2" s="71" t="str">
        <f>C2</f>
        <v>Unidade Regional Colegiada Norte de Minas - URC NM</v>
      </c>
      <c r="X2" s="71"/>
      <c r="Y2" s="71"/>
      <c r="Z2" s="71"/>
      <c r="AA2" s="71"/>
      <c r="AB2" s="71"/>
      <c r="AC2" s="71"/>
      <c r="AD2" s="71"/>
      <c r="AF2" s="65" t="str">
        <f>W2</f>
        <v>Unidade Regional Colegiada Norte de Minas - URC NM</v>
      </c>
      <c r="AG2" s="66"/>
      <c r="AH2" s="66"/>
      <c r="AI2" s="66"/>
      <c r="AJ2" s="66"/>
      <c r="AK2" s="66"/>
      <c r="AL2" s="66"/>
      <c r="AM2" s="66"/>
      <c r="AN2" s="66"/>
      <c r="AO2" s="66"/>
      <c r="AP2" s="66"/>
      <c r="AQ2" s="66"/>
      <c r="AR2" s="66"/>
      <c r="AS2" s="66"/>
      <c r="AT2" s="66"/>
      <c r="AU2" s="66"/>
      <c r="AV2" s="66"/>
      <c r="AW2" s="66"/>
      <c r="AX2" s="66"/>
      <c r="AY2" s="66"/>
      <c r="AZ2" s="66"/>
      <c r="BA2" s="67"/>
    </row>
    <row r="3" spans="1:53" ht="30" customHeight="1" thickBot="1" x14ac:dyDescent="0.3">
      <c r="C3" s="62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4"/>
      <c r="T3" s="3"/>
      <c r="U3" s="3"/>
      <c r="V3" s="3"/>
      <c r="W3" s="71"/>
      <c r="X3" s="71"/>
      <c r="Y3" s="71"/>
      <c r="Z3" s="71"/>
      <c r="AA3" s="71"/>
      <c r="AB3" s="71"/>
      <c r="AC3" s="71"/>
      <c r="AD3" s="71"/>
      <c r="AF3" s="68"/>
      <c r="AG3" s="69"/>
      <c r="AH3" s="69"/>
      <c r="AI3" s="69"/>
      <c r="AJ3" s="69"/>
      <c r="AK3" s="69"/>
      <c r="AL3" s="69"/>
      <c r="AM3" s="69"/>
      <c r="AN3" s="69"/>
      <c r="AO3" s="69"/>
      <c r="AP3" s="69"/>
      <c r="AQ3" s="69"/>
      <c r="AR3" s="69"/>
      <c r="AS3" s="69"/>
      <c r="AT3" s="69"/>
      <c r="AU3" s="69"/>
      <c r="AV3" s="69"/>
      <c r="AW3" s="69"/>
      <c r="AX3" s="69"/>
      <c r="AY3" s="69"/>
      <c r="AZ3" s="69"/>
      <c r="BA3" s="70"/>
    </row>
    <row r="4" spans="1:53" ht="30" customHeight="1" thickBot="1" x14ac:dyDescent="0.3">
      <c r="C4" s="38"/>
      <c r="D4" s="31"/>
      <c r="E4" s="72">
        <v>2023</v>
      </c>
      <c r="F4" s="73"/>
      <c r="G4" s="73"/>
      <c r="H4" s="79"/>
      <c r="I4" s="72">
        <v>2024</v>
      </c>
      <c r="J4" s="73"/>
      <c r="K4" s="73"/>
      <c r="L4" s="73"/>
      <c r="M4" s="49"/>
      <c r="N4" s="49"/>
      <c r="O4" s="49"/>
      <c r="P4" s="72">
        <v>2025</v>
      </c>
      <c r="Q4" s="73"/>
      <c r="R4" s="73"/>
      <c r="S4" s="74"/>
      <c r="T4" s="3"/>
      <c r="U4" s="3"/>
      <c r="V4" s="3"/>
      <c r="W4" s="54" t="s">
        <v>44</v>
      </c>
      <c r="X4" s="55"/>
      <c r="Y4" s="55"/>
      <c r="Z4" s="55"/>
      <c r="AA4" s="55"/>
      <c r="AB4" s="55"/>
      <c r="AC4" s="55"/>
      <c r="AD4" s="56"/>
      <c r="AF4" s="54" t="s">
        <v>44</v>
      </c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6"/>
    </row>
    <row r="5" spans="1:53" ht="30" customHeight="1" thickBot="1" x14ac:dyDescent="0.3">
      <c r="C5" s="77" t="s">
        <v>0</v>
      </c>
      <c r="D5" s="80" t="s">
        <v>1</v>
      </c>
      <c r="E5" s="17" t="s">
        <v>43</v>
      </c>
      <c r="F5" s="17" t="s">
        <v>45</v>
      </c>
      <c r="G5" s="17" t="s">
        <v>47</v>
      </c>
      <c r="H5" s="17"/>
      <c r="I5" s="17" t="s">
        <v>49</v>
      </c>
      <c r="J5" s="17" t="s">
        <v>50</v>
      </c>
      <c r="K5" s="17" t="s">
        <v>51</v>
      </c>
      <c r="L5" s="17" t="s">
        <v>52</v>
      </c>
      <c r="M5" s="17" t="s">
        <v>53</v>
      </c>
      <c r="N5" s="17" t="s">
        <v>54</v>
      </c>
      <c r="O5" s="17" t="s">
        <v>55</v>
      </c>
      <c r="P5" s="17" t="s">
        <v>56</v>
      </c>
      <c r="Q5" s="17"/>
      <c r="R5" s="17"/>
      <c r="S5" s="17"/>
      <c r="T5" s="4"/>
      <c r="U5" s="4"/>
      <c r="V5" s="4"/>
      <c r="W5" s="51" t="s">
        <v>2</v>
      </c>
      <c r="X5" s="52"/>
      <c r="Y5" s="52"/>
      <c r="Z5" s="52"/>
      <c r="AA5" s="52"/>
      <c r="AB5" s="53"/>
      <c r="AC5" s="57">
        <f>COUNTA(E6:S6)</f>
        <v>11</v>
      </c>
      <c r="AD5" s="58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</row>
    <row r="6" spans="1:53" ht="30" customHeight="1" thickBot="1" x14ac:dyDescent="0.3">
      <c r="C6" s="78"/>
      <c r="D6" s="81"/>
      <c r="E6" s="47" t="s">
        <v>42</v>
      </c>
      <c r="F6" s="47" t="s">
        <v>46</v>
      </c>
      <c r="G6" s="47" t="s">
        <v>48</v>
      </c>
      <c r="H6" s="24"/>
      <c r="I6" s="47">
        <v>45363</v>
      </c>
      <c r="J6" s="47">
        <v>45426</v>
      </c>
      <c r="K6" s="47">
        <v>45454</v>
      </c>
      <c r="L6" s="47">
        <v>45482</v>
      </c>
      <c r="M6" s="47">
        <v>45545</v>
      </c>
      <c r="N6" s="47">
        <v>45573</v>
      </c>
      <c r="O6" s="47">
        <v>45608</v>
      </c>
      <c r="P6" s="47">
        <v>45755</v>
      </c>
      <c r="Q6" s="24"/>
      <c r="R6" s="24"/>
      <c r="S6" s="39"/>
      <c r="T6" s="5"/>
      <c r="U6" s="5"/>
      <c r="V6" s="5"/>
      <c r="W6" s="22" t="s">
        <v>3</v>
      </c>
      <c r="X6" s="11" t="s">
        <v>1</v>
      </c>
      <c r="Y6" s="9" t="s">
        <v>4</v>
      </c>
      <c r="Z6" s="9" t="s">
        <v>5</v>
      </c>
      <c r="AA6" s="9" t="s">
        <v>6</v>
      </c>
      <c r="AB6" s="9" t="s">
        <v>7</v>
      </c>
      <c r="AC6" s="9" t="s">
        <v>8</v>
      </c>
      <c r="AD6" s="32" t="s">
        <v>9</v>
      </c>
      <c r="AF6" s="34"/>
      <c r="AG6" s="35"/>
      <c r="AH6" s="35"/>
      <c r="AI6" s="35"/>
      <c r="AJ6" s="35"/>
      <c r="AK6" s="35"/>
      <c r="AL6" s="35"/>
      <c r="AM6" s="35"/>
      <c r="AN6" s="35"/>
      <c r="AO6" s="35"/>
      <c r="AP6" s="35"/>
      <c r="AQ6" s="35"/>
      <c r="AR6" s="35"/>
      <c r="AS6" s="35"/>
      <c r="AT6" s="35"/>
      <c r="AU6" s="35"/>
      <c r="AV6" s="35"/>
      <c r="AW6" s="35"/>
      <c r="AX6" s="35"/>
      <c r="AY6" s="35"/>
      <c r="AZ6" s="35"/>
      <c r="BA6" s="36"/>
    </row>
    <row r="7" spans="1:53" ht="30" customHeight="1" thickBot="1" x14ac:dyDescent="0.3">
      <c r="A7" s="82"/>
      <c r="B7" s="37"/>
      <c r="C7" s="40" t="s">
        <v>24</v>
      </c>
      <c r="D7" s="12" t="s">
        <v>10</v>
      </c>
      <c r="E7" s="46" t="s">
        <v>40</v>
      </c>
      <c r="F7" s="48" t="s">
        <v>41</v>
      </c>
      <c r="G7" s="48" t="s">
        <v>41</v>
      </c>
      <c r="H7" s="29"/>
      <c r="I7" s="48" t="s">
        <v>41</v>
      </c>
      <c r="J7" s="48" t="s">
        <v>41</v>
      </c>
      <c r="K7" s="46" t="s">
        <v>40</v>
      </c>
      <c r="L7" s="48" t="s">
        <v>41</v>
      </c>
      <c r="M7" s="48" t="s">
        <v>41</v>
      </c>
      <c r="N7" s="48" t="s">
        <v>41</v>
      </c>
      <c r="O7" s="48" t="s">
        <v>41</v>
      </c>
      <c r="P7" s="48" t="s">
        <v>41</v>
      </c>
      <c r="Q7" s="29"/>
      <c r="R7" s="29"/>
      <c r="S7" s="41"/>
      <c r="T7" s="5"/>
      <c r="U7" s="6"/>
      <c r="V7" s="6"/>
      <c r="W7" s="28" t="str">
        <f t="shared" ref="W7:W20" si="0">C7</f>
        <v xml:space="preserve">Secretaria de Estado de Agricultura, Pecuária e Abastecimento </v>
      </c>
      <c r="X7" s="26" t="s">
        <v>10</v>
      </c>
      <c r="Y7" s="27">
        <f t="shared" ref="Y7:Y20" si="1">COUNTIF(E7:S7,"P")</f>
        <v>9</v>
      </c>
      <c r="Z7" s="27">
        <f t="shared" ref="Z7:Z20" si="2">COUNTIF(E7:S7,"A")</f>
        <v>2</v>
      </c>
      <c r="AA7" s="27">
        <f t="shared" ref="AA7:AA20" si="3">COUNTIF(E7:S7,"s")</f>
        <v>0</v>
      </c>
      <c r="AB7" s="27">
        <f t="shared" ref="AB7:AB20" si="4">COUNTIF(E7:S7,"v")</f>
        <v>0</v>
      </c>
      <c r="AC7" s="27">
        <f t="shared" ref="AC7:AC9" si="5">COUNTIF(E7:S7,"D")</f>
        <v>0</v>
      </c>
      <c r="AD7" s="33">
        <f t="shared" ref="AD7:AD20" si="6">(Y7/$AC$5)</f>
        <v>0.81818181818181823</v>
      </c>
      <c r="AF7" s="18"/>
      <c r="AO7" s="10"/>
      <c r="AP7" s="25"/>
      <c r="AQ7" s="25"/>
      <c r="AW7" s="25"/>
      <c r="AX7" s="25"/>
      <c r="AY7" s="25"/>
      <c r="AZ7" s="10"/>
      <c r="BA7" s="19"/>
    </row>
    <row r="8" spans="1:53" ht="30" customHeight="1" thickBot="1" x14ac:dyDescent="0.3">
      <c r="A8" s="82"/>
      <c r="B8" s="37"/>
      <c r="C8" s="40" t="s">
        <v>23</v>
      </c>
      <c r="D8" s="12" t="s">
        <v>11</v>
      </c>
      <c r="E8" s="48" t="s">
        <v>41</v>
      </c>
      <c r="F8" s="48" t="s">
        <v>41</v>
      </c>
      <c r="G8" s="48" t="s">
        <v>41</v>
      </c>
      <c r="H8" s="29"/>
      <c r="I8" s="48" t="s">
        <v>41</v>
      </c>
      <c r="J8" s="48" t="s">
        <v>41</v>
      </c>
      <c r="K8" s="48" t="s">
        <v>41</v>
      </c>
      <c r="L8" s="48" t="s">
        <v>41</v>
      </c>
      <c r="M8" s="48" t="s">
        <v>41</v>
      </c>
      <c r="N8" s="48" t="s">
        <v>41</v>
      </c>
      <c r="O8" s="48" t="s">
        <v>41</v>
      </c>
      <c r="P8" s="48" t="s">
        <v>41</v>
      </c>
      <c r="Q8" s="29"/>
      <c r="R8" s="29"/>
      <c r="S8" s="42"/>
      <c r="T8" s="5"/>
      <c r="U8" s="6"/>
      <c r="V8" s="6"/>
      <c r="W8" s="28" t="str">
        <f t="shared" si="0"/>
        <v>Secretaria de Estado de Desenvolvimento Econômico</v>
      </c>
      <c r="X8" s="26" t="str">
        <f t="shared" ref="X8:X16" si="7">D8</f>
        <v>SEDE</v>
      </c>
      <c r="Y8" s="27">
        <f t="shared" si="1"/>
        <v>11</v>
      </c>
      <c r="Z8" s="27">
        <f t="shared" si="2"/>
        <v>0</v>
      </c>
      <c r="AA8" s="27">
        <f t="shared" si="3"/>
        <v>0</v>
      </c>
      <c r="AB8" s="27">
        <f t="shared" si="4"/>
        <v>0</v>
      </c>
      <c r="AC8" s="27">
        <f t="shared" si="5"/>
        <v>0</v>
      </c>
      <c r="AD8" s="33">
        <f t="shared" si="6"/>
        <v>1</v>
      </c>
      <c r="AF8" s="18"/>
      <c r="AO8" s="10"/>
      <c r="AP8" s="25"/>
      <c r="AQ8" s="25"/>
      <c r="AR8" s="25"/>
      <c r="AS8" s="25"/>
      <c r="AT8" s="25"/>
      <c r="AU8" s="25"/>
      <c r="AV8" s="25"/>
      <c r="AW8" s="25"/>
      <c r="AX8" s="25"/>
      <c r="AY8" s="25"/>
      <c r="AZ8" s="10"/>
      <c r="BA8" s="19"/>
    </row>
    <row r="9" spans="1:53" ht="30" customHeight="1" thickBot="1" x14ac:dyDescent="0.3">
      <c r="A9" s="82"/>
      <c r="B9" s="37"/>
      <c r="C9" s="40" t="s">
        <v>22</v>
      </c>
      <c r="D9" s="12" t="s">
        <v>17</v>
      </c>
      <c r="E9" s="48" t="s">
        <v>41</v>
      </c>
      <c r="F9" s="48" t="s">
        <v>41</v>
      </c>
      <c r="G9" s="48" t="s">
        <v>41</v>
      </c>
      <c r="H9" s="29"/>
      <c r="I9" s="48" t="s">
        <v>41</v>
      </c>
      <c r="J9" s="48" t="s">
        <v>41</v>
      </c>
      <c r="K9" s="48" t="s">
        <v>41</v>
      </c>
      <c r="L9" s="48" t="s">
        <v>41</v>
      </c>
      <c r="M9" s="48" t="s">
        <v>41</v>
      </c>
      <c r="N9" s="48" t="s">
        <v>41</v>
      </c>
      <c r="O9" s="48" t="s">
        <v>41</v>
      </c>
      <c r="P9" s="48" t="s">
        <v>41</v>
      </c>
      <c r="Q9" s="29"/>
      <c r="R9" s="29"/>
      <c r="S9" s="41"/>
      <c r="T9" s="5"/>
      <c r="U9" s="45"/>
      <c r="V9" s="45"/>
      <c r="W9" s="28" t="str">
        <f t="shared" si="0"/>
        <v xml:space="preserve">Instituto de Desenvolvimento do Norte e Nordeste de Minas Gerais </v>
      </c>
      <c r="X9" s="26" t="str">
        <f t="shared" si="7"/>
        <v>Idene</v>
      </c>
      <c r="Y9" s="27">
        <f t="shared" si="1"/>
        <v>11</v>
      </c>
      <c r="Z9" s="27">
        <f t="shared" si="2"/>
        <v>0</v>
      </c>
      <c r="AA9" s="27">
        <f t="shared" si="3"/>
        <v>0</v>
      </c>
      <c r="AB9" s="27">
        <f t="shared" si="4"/>
        <v>0</v>
      </c>
      <c r="AC9" s="27">
        <f t="shared" si="5"/>
        <v>0</v>
      </c>
      <c r="AD9" s="33">
        <f t="shared" si="6"/>
        <v>1</v>
      </c>
      <c r="AF9" s="18"/>
      <c r="BA9" s="19"/>
    </row>
    <row r="10" spans="1:53" ht="30" customHeight="1" thickBot="1" x14ac:dyDescent="0.3">
      <c r="A10" s="82"/>
      <c r="B10" s="37"/>
      <c r="C10" s="40" t="s">
        <v>21</v>
      </c>
      <c r="D10" s="12" t="s">
        <v>12</v>
      </c>
      <c r="E10" s="48" t="s">
        <v>41</v>
      </c>
      <c r="F10" s="48" t="s">
        <v>41</v>
      </c>
      <c r="G10" s="48" t="s">
        <v>41</v>
      </c>
      <c r="H10" s="29"/>
      <c r="I10" s="48" t="s">
        <v>41</v>
      </c>
      <c r="J10" s="48" t="s">
        <v>41</v>
      </c>
      <c r="K10" s="48" t="s">
        <v>41</v>
      </c>
      <c r="L10" s="48" t="s">
        <v>41</v>
      </c>
      <c r="M10" s="48" t="s">
        <v>41</v>
      </c>
      <c r="N10" s="48" t="s">
        <v>41</v>
      </c>
      <c r="O10" s="48" t="s">
        <v>41</v>
      </c>
      <c r="P10" s="48" t="s">
        <v>41</v>
      </c>
      <c r="Q10" s="29"/>
      <c r="R10" s="29"/>
      <c r="S10" s="42"/>
      <c r="T10" s="5"/>
      <c r="U10" s="45"/>
      <c r="V10" s="45"/>
      <c r="W10" s="28" t="str">
        <f t="shared" si="0"/>
        <v>Polícia Militar de Minas Gerais</v>
      </c>
      <c r="X10" s="26" t="str">
        <f t="shared" si="7"/>
        <v>PMMG</v>
      </c>
      <c r="Y10" s="27">
        <f t="shared" si="1"/>
        <v>11</v>
      </c>
      <c r="Z10" s="27">
        <f t="shared" si="2"/>
        <v>0</v>
      </c>
      <c r="AA10" s="27">
        <f t="shared" si="3"/>
        <v>0</v>
      </c>
      <c r="AB10" s="27">
        <f t="shared" si="4"/>
        <v>0</v>
      </c>
      <c r="AC10" s="27">
        <f>COUNTIF(E10:S10,"d")</f>
        <v>0</v>
      </c>
      <c r="AD10" s="33">
        <f t="shared" si="6"/>
        <v>1</v>
      </c>
      <c r="AF10" s="18"/>
      <c r="BA10" s="19"/>
    </row>
    <row r="11" spans="1:53" ht="30" customHeight="1" thickBot="1" x14ac:dyDescent="0.3">
      <c r="A11" s="82"/>
      <c r="B11" s="37"/>
      <c r="C11" s="40" t="s">
        <v>20</v>
      </c>
      <c r="D11" s="12" t="s">
        <v>19</v>
      </c>
      <c r="E11" s="48" t="s">
        <v>41</v>
      </c>
      <c r="F11" s="48" t="s">
        <v>41</v>
      </c>
      <c r="G11" s="48" t="s">
        <v>41</v>
      </c>
      <c r="H11" s="29"/>
      <c r="I11" s="48" t="s">
        <v>41</v>
      </c>
      <c r="J11" s="48" t="s">
        <v>41</v>
      </c>
      <c r="K11" s="48" t="s">
        <v>41</v>
      </c>
      <c r="L11" s="48" t="s">
        <v>41</v>
      </c>
      <c r="M11" s="48" t="s">
        <v>41</v>
      </c>
      <c r="N11" s="48" t="s">
        <v>41</v>
      </c>
      <c r="O11" s="48" t="s">
        <v>41</v>
      </c>
      <c r="P11" s="48" t="s">
        <v>41</v>
      </c>
      <c r="Q11" s="29"/>
      <c r="R11" s="29"/>
      <c r="S11" s="41"/>
      <c r="T11" s="5"/>
      <c r="U11" s="45"/>
      <c r="V11" s="45"/>
      <c r="W11" s="28" t="str">
        <f t="shared" si="0"/>
        <v>Conselho Regional de Engenharia e Agronomia de Minas Gerais</v>
      </c>
      <c r="X11" s="26" t="str">
        <f t="shared" si="7"/>
        <v>Crea/MG</v>
      </c>
      <c r="Y11" s="27">
        <f t="shared" si="1"/>
        <v>11</v>
      </c>
      <c r="Z11" s="27">
        <f t="shared" si="2"/>
        <v>0</v>
      </c>
      <c r="AA11" s="27">
        <f t="shared" si="3"/>
        <v>0</v>
      </c>
      <c r="AB11" s="27">
        <f t="shared" si="4"/>
        <v>0</v>
      </c>
      <c r="AC11" s="27">
        <f t="shared" ref="AC11:AC20" si="8">COUNTIF(E11:S11,"D")</f>
        <v>0</v>
      </c>
      <c r="AD11" s="33">
        <f t="shared" si="6"/>
        <v>1</v>
      </c>
      <c r="AF11" s="18"/>
      <c r="BA11" s="19"/>
    </row>
    <row r="12" spans="1:53" ht="30" customHeight="1" thickBot="1" x14ac:dyDescent="0.3">
      <c r="A12" s="82"/>
      <c r="B12" s="37"/>
      <c r="C12" s="40" t="s">
        <v>26</v>
      </c>
      <c r="D12" s="12" t="s">
        <v>13</v>
      </c>
      <c r="E12" s="48" t="s">
        <v>41</v>
      </c>
      <c r="F12" s="48" t="s">
        <v>41</v>
      </c>
      <c r="G12" s="48" t="s">
        <v>41</v>
      </c>
      <c r="H12" s="29"/>
      <c r="I12" s="48" t="s">
        <v>41</v>
      </c>
      <c r="J12" s="48" t="s">
        <v>41</v>
      </c>
      <c r="K12" s="46" t="s">
        <v>40</v>
      </c>
      <c r="L12" s="48" t="s">
        <v>41</v>
      </c>
      <c r="M12" s="48" t="s">
        <v>41</v>
      </c>
      <c r="N12" s="48" t="s">
        <v>41</v>
      </c>
      <c r="O12" s="48" t="s">
        <v>41</v>
      </c>
      <c r="P12" s="48" t="s">
        <v>41</v>
      </c>
      <c r="Q12" s="29"/>
      <c r="R12" s="29"/>
      <c r="S12" s="41"/>
      <c r="T12" s="5"/>
      <c r="U12" s="45"/>
      <c r="V12" s="45"/>
      <c r="W12" s="28" t="str">
        <f t="shared" si="0"/>
        <v>Ministério Público do Estado de Minas Gerais</v>
      </c>
      <c r="X12" s="26" t="str">
        <f t="shared" si="7"/>
        <v>MPMG</v>
      </c>
      <c r="Y12" s="27">
        <f t="shared" si="1"/>
        <v>10</v>
      </c>
      <c r="Z12" s="27">
        <f t="shared" si="2"/>
        <v>1</v>
      </c>
      <c r="AA12" s="27">
        <f t="shared" si="3"/>
        <v>0</v>
      </c>
      <c r="AB12" s="27">
        <f t="shared" si="4"/>
        <v>0</v>
      </c>
      <c r="AC12" s="27">
        <f t="shared" si="8"/>
        <v>0</v>
      </c>
      <c r="AD12" s="33">
        <f t="shared" si="6"/>
        <v>0.90909090909090906</v>
      </c>
      <c r="AF12" s="18"/>
      <c r="BA12" s="19"/>
    </row>
    <row r="13" spans="1:53" ht="30" customHeight="1" thickBot="1" x14ac:dyDescent="0.3">
      <c r="A13" s="82"/>
      <c r="B13" s="37"/>
      <c r="C13" s="40" t="s">
        <v>25</v>
      </c>
      <c r="D13" s="12" t="s">
        <v>18</v>
      </c>
      <c r="E13" s="48" t="s">
        <v>41</v>
      </c>
      <c r="F13" s="48" t="s">
        <v>41</v>
      </c>
      <c r="G13" s="48" t="s">
        <v>41</v>
      </c>
      <c r="H13" s="29"/>
      <c r="I13" s="48" t="s">
        <v>41</v>
      </c>
      <c r="J13" s="48" t="s">
        <v>41</v>
      </c>
      <c r="K13" s="46" t="s">
        <v>40</v>
      </c>
      <c r="L13" s="48" t="s">
        <v>41</v>
      </c>
      <c r="M13" s="48" t="s">
        <v>41</v>
      </c>
      <c r="N13" s="48" t="s">
        <v>41</v>
      </c>
      <c r="O13" s="48" t="s">
        <v>41</v>
      </c>
      <c r="P13" s="48" t="s">
        <v>41</v>
      </c>
      <c r="Q13" s="29"/>
      <c r="R13" s="29"/>
      <c r="S13" s="41"/>
      <c r="T13" s="5"/>
      <c r="U13" s="45"/>
      <c r="V13" s="45"/>
      <c r="W13" s="23" t="str">
        <f t="shared" si="0"/>
        <v>Prefeitura de Montes Claros</v>
      </c>
      <c r="X13" s="11" t="str">
        <f t="shared" si="7"/>
        <v>Prf. Montes Claros</v>
      </c>
      <c r="Y13" s="9">
        <f t="shared" si="1"/>
        <v>10</v>
      </c>
      <c r="Z13" s="9">
        <f t="shared" si="2"/>
        <v>1</v>
      </c>
      <c r="AA13" s="9">
        <f t="shared" si="3"/>
        <v>0</v>
      </c>
      <c r="AB13" s="9">
        <f t="shared" si="4"/>
        <v>0</v>
      </c>
      <c r="AC13" s="9">
        <f t="shared" si="8"/>
        <v>0</v>
      </c>
      <c r="AD13" s="33">
        <f t="shared" si="6"/>
        <v>0.90909090909090906</v>
      </c>
      <c r="AF13" s="18"/>
      <c r="AP13" s="20"/>
      <c r="AQ13" s="20"/>
      <c r="AR13" s="20"/>
      <c r="AS13" s="20"/>
      <c r="AT13" s="20"/>
      <c r="AU13" s="20"/>
      <c r="AV13" s="20"/>
      <c r="AW13" s="20"/>
      <c r="AX13" s="20"/>
      <c r="BA13" s="19"/>
    </row>
    <row r="14" spans="1:53" ht="30" customHeight="1" thickBot="1" x14ac:dyDescent="0.3">
      <c r="A14" s="75" t="s">
        <v>14</v>
      </c>
      <c r="B14" s="16"/>
      <c r="C14" s="40" t="s">
        <v>27</v>
      </c>
      <c r="D14" s="12" t="s">
        <v>16</v>
      </c>
      <c r="E14" s="48" t="s">
        <v>41</v>
      </c>
      <c r="F14" s="48" t="s">
        <v>41</v>
      </c>
      <c r="G14" s="48" t="s">
        <v>41</v>
      </c>
      <c r="H14" s="29"/>
      <c r="I14" s="48" t="s">
        <v>41</v>
      </c>
      <c r="J14" s="48" t="s">
        <v>41</v>
      </c>
      <c r="K14" s="48" t="s">
        <v>41</v>
      </c>
      <c r="L14" s="48" t="s">
        <v>41</v>
      </c>
      <c r="M14" s="48" t="s">
        <v>41</v>
      </c>
      <c r="N14" s="48" t="s">
        <v>41</v>
      </c>
      <c r="O14" s="48" t="s">
        <v>41</v>
      </c>
      <c r="P14" s="48" t="s">
        <v>41</v>
      </c>
      <c r="Q14" s="29"/>
      <c r="R14" s="29"/>
      <c r="S14" s="41"/>
      <c r="W14" s="23" t="str">
        <f t="shared" si="0"/>
        <v>Federação das Indústrias do Estado de Minas Gerai</v>
      </c>
      <c r="X14" s="11" t="str">
        <f t="shared" si="7"/>
        <v>FIEMG</v>
      </c>
      <c r="Y14" s="9">
        <f t="shared" si="1"/>
        <v>11</v>
      </c>
      <c r="Z14" s="9">
        <f t="shared" si="2"/>
        <v>0</v>
      </c>
      <c r="AA14" s="9">
        <f t="shared" si="3"/>
        <v>0</v>
      </c>
      <c r="AB14" s="9">
        <f t="shared" si="4"/>
        <v>0</v>
      </c>
      <c r="AC14" s="9">
        <f t="shared" si="8"/>
        <v>0</v>
      </c>
      <c r="AD14" s="33">
        <f t="shared" si="6"/>
        <v>1</v>
      </c>
    </row>
    <row r="15" spans="1:53" ht="30" customHeight="1" thickBot="1" x14ac:dyDescent="0.3">
      <c r="A15" s="76"/>
      <c r="B15" s="16"/>
      <c r="C15" s="43" t="s">
        <v>28</v>
      </c>
      <c r="D15" s="12" t="s">
        <v>15</v>
      </c>
      <c r="E15" s="48" t="s">
        <v>41</v>
      </c>
      <c r="F15" s="48" t="s">
        <v>41</v>
      </c>
      <c r="G15" s="48" t="s">
        <v>41</v>
      </c>
      <c r="H15" s="29"/>
      <c r="I15" s="48" t="s">
        <v>41</v>
      </c>
      <c r="J15" s="48" t="s">
        <v>41</v>
      </c>
      <c r="K15" s="48" t="s">
        <v>41</v>
      </c>
      <c r="L15" s="48" t="s">
        <v>41</v>
      </c>
      <c r="M15" s="48" t="s">
        <v>41</v>
      </c>
      <c r="N15" s="48" t="s">
        <v>41</v>
      </c>
      <c r="O15" s="48" t="s">
        <v>41</v>
      </c>
      <c r="P15" s="48" t="s">
        <v>41</v>
      </c>
      <c r="Q15" s="29"/>
      <c r="R15" s="29"/>
      <c r="S15" s="41"/>
      <c r="T15" s="45"/>
      <c r="U15" s="45"/>
      <c r="V15" s="45"/>
      <c r="W15" s="23" t="str">
        <f t="shared" si="0"/>
        <v>Federação da Agricultura e Pecuária do Estado de Minas Gerais</v>
      </c>
      <c r="X15" s="11" t="str">
        <f t="shared" si="7"/>
        <v>FAEMG</v>
      </c>
      <c r="Y15" s="9">
        <f t="shared" si="1"/>
        <v>11</v>
      </c>
      <c r="Z15" s="9">
        <f t="shared" si="2"/>
        <v>0</v>
      </c>
      <c r="AA15" s="9">
        <f t="shared" si="3"/>
        <v>0</v>
      </c>
      <c r="AB15" s="9">
        <f t="shared" si="4"/>
        <v>0</v>
      </c>
      <c r="AC15" s="9">
        <f t="shared" si="8"/>
        <v>0</v>
      </c>
      <c r="AD15" s="33">
        <f t="shared" si="6"/>
        <v>1</v>
      </c>
    </row>
    <row r="16" spans="1:53" ht="49.5" customHeight="1" thickBot="1" x14ac:dyDescent="0.3">
      <c r="A16" s="76"/>
      <c r="B16" s="16"/>
      <c r="C16" s="43" t="s">
        <v>29</v>
      </c>
      <c r="D16" s="12" t="s">
        <v>30</v>
      </c>
      <c r="E16" s="48" t="s">
        <v>41</v>
      </c>
      <c r="F16" s="48" t="s">
        <v>41</v>
      </c>
      <c r="G16" s="48" t="s">
        <v>41</v>
      </c>
      <c r="H16" s="29"/>
      <c r="I16" s="48" t="s">
        <v>41</v>
      </c>
      <c r="J16" s="48" t="s">
        <v>41</v>
      </c>
      <c r="K16" s="48" t="s">
        <v>41</v>
      </c>
      <c r="L16" s="48" t="s">
        <v>41</v>
      </c>
      <c r="M16" s="48" t="s">
        <v>41</v>
      </c>
      <c r="N16" s="48" t="s">
        <v>41</v>
      </c>
      <c r="O16" s="48" t="s">
        <v>41</v>
      </c>
      <c r="P16" s="48" t="s">
        <v>41</v>
      </c>
      <c r="Q16" s="29"/>
      <c r="R16" s="29"/>
      <c r="S16" s="41"/>
      <c r="T16" s="45"/>
      <c r="U16" s="45"/>
      <c r="V16" s="45"/>
      <c r="W16" s="23" t="str">
        <f t="shared" si="0"/>
        <v>Sindicato dos Produtores Rurais de Montes Claros</v>
      </c>
      <c r="X16" s="11" t="str">
        <f t="shared" si="7"/>
        <v>Sind. MOC</v>
      </c>
      <c r="Y16" s="9">
        <f t="shared" si="1"/>
        <v>11</v>
      </c>
      <c r="Z16" s="9">
        <f t="shared" si="2"/>
        <v>0</v>
      </c>
      <c r="AA16" s="9">
        <f t="shared" si="3"/>
        <v>0</v>
      </c>
      <c r="AB16" s="9">
        <f t="shared" si="4"/>
        <v>0</v>
      </c>
      <c r="AC16" s="9">
        <f t="shared" si="8"/>
        <v>0</v>
      </c>
      <c r="AD16" s="33">
        <f t="shared" si="6"/>
        <v>1</v>
      </c>
    </row>
    <row r="17" spans="1:30" ht="30" customHeight="1" thickBot="1" x14ac:dyDescent="0.3">
      <c r="A17" s="76"/>
      <c r="B17" s="16"/>
      <c r="C17" s="43" t="s">
        <v>31</v>
      </c>
      <c r="D17" s="12" t="s">
        <v>32</v>
      </c>
      <c r="E17" s="48" t="s">
        <v>41</v>
      </c>
      <c r="F17" s="48" t="s">
        <v>41</v>
      </c>
      <c r="G17" s="48" t="s">
        <v>41</v>
      </c>
      <c r="H17" s="29"/>
      <c r="I17" s="48" t="s">
        <v>41</v>
      </c>
      <c r="J17" s="48" t="s">
        <v>41</v>
      </c>
      <c r="K17" s="48" t="s">
        <v>41</v>
      </c>
      <c r="L17" s="48" t="s">
        <v>41</v>
      </c>
      <c r="M17" s="48" t="s">
        <v>41</v>
      </c>
      <c r="N17" s="48" t="s">
        <v>41</v>
      </c>
      <c r="O17" s="46" t="s">
        <v>40</v>
      </c>
      <c r="P17" s="48" t="s">
        <v>41</v>
      </c>
      <c r="Q17" s="29"/>
      <c r="R17" s="29"/>
      <c r="S17" s="41"/>
      <c r="T17" s="45"/>
      <c r="W17" s="23" t="str">
        <f t="shared" si="0"/>
        <v>Associação dos Produtores de Soja, Milho, sorgo e Outros Grãos Agrícolas do Estado de Minas Gerais</v>
      </c>
      <c r="X17" s="11" t="str">
        <f t="shared" ref="X17:X20" si="9">D17</f>
        <v>Aprosoja MG</v>
      </c>
      <c r="Y17" s="9">
        <f t="shared" si="1"/>
        <v>10</v>
      </c>
      <c r="Z17" s="9">
        <f t="shared" si="2"/>
        <v>1</v>
      </c>
      <c r="AA17" s="9">
        <f t="shared" si="3"/>
        <v>0</v>
      </c>
      <c r="AB17" s="9">
        <f t="shared" si="4"/>
        <v>0</v>
      </c>
      <c r="AC17" s="9">
        <f t="shared" si="8"/>
        <v>0</v>
      </c>
      <c r="AD17" s="33">
        <f t="shared" si="6"/>
        <v>0.90909090909090906</v>
      </c>
    </row>
    <row r="18" spans="1:30" ht="30" customHeight="1" thickBot="1" x14ac:dyDescent="0.3">
      <c r="A18" s="76"/>
      <c r="B18" s="16"/>
      <c r="C18" s="43" t="s">
        <v>33</v>
      </c>
      <c r="D18" s="12" t="s">
        <v>34</v>
      </c>
      <c r="E18" s="48" t="s">
        <v>41</v>
      </c>
      <c r="F18" s="48" t="s">
        <v>41</v>
      </c>
      <c r="G18" s="48" t="s">
        <v>41</v>
      </c>
      <c r="H18" s="29"/>
      <c r="I18" s="48" t="s">
        <v>41</v>
      </c>
      <c r="J18" s="48" t="s">
        <v>41</v>
      </c>
      <c r="K18" s="48" t="s">
        <v>41</v>
      </c>
      <c r="L18" s="48" t="s">
        <v>41</v>
      </c>
      <c r="M18" s="48" t="s">
        <v>41</v>
      </c>
      <c r="N18" s="48" t="s">
        <v>41</v>
      </c>
      <c r="O18" s="48" t="s">
        <v>41</v>
      </c>
      <c r="P18" s="48" t="s">
        <v>41</v>
      </c>
      <c r="Q18" s="29"/>
      <c r="R18" s="29"/>
      <c r="S18" s="41"/>
      <c r="W18" s="23" t="str">
        <f t="shared" si="0"/>
        <v>Associação Ambiental Sustenta Minas</v>
      </c>
      <c r="X18" s="11" t="str">
        <f t="shared" si="9"/>
        <v xml:space="preserve"> Sustenta Minas</v>
      </c>
      <c r="Y18" s="9">
        <f t="shared" si="1"/>
        <v>11</v>
      </c>
      <c r="Z18" s="9">
        <f t="shared" si="2"/>
        <v>0</v>
      </c>
      <c r="AA18" s="9">
        <f t="shared" si="3"/>
        <v>0</v>
      </c>
      <c r="AB18" s="9">
        <f t="shared" si="4"/>
        <v>0</v>
      </c>
      <c r="AC18" s="9">
        <f t="shared" si="8"/>
        <v>0</v>
      </c>
      <c r="AD18" s="33">
        <f t="shared" si="6"/>
        <v>1</v>
      </c>
    </row>
    <row r="19" spans="1:30" ht="47.25" customHeight="1" thickBot="1" x14ac:dyDescent="0.3">
      <c r="A19" s="76"/>
      <c r="B19" s="16"/>
      <c r="C19" s="44" t="s">
        <v>35</v>
      </c>
      <c r="D19" s="12" t="s">
        <v>36</v>
      </c>
      <c r="E19" s="48" t="s">
        <v>41</v>
      </c>
      <c r="F19" s="48" t="s">
        <v>41</v>
      </c>
      <c r="G19" s="48" t="s">
        <v>41</v>
      </c>
      <c r="H19" s="29"/>
      <c r="I19" s="48" t="s">
        <v>41</v>
      </c>
      <c r="J19" s="48" t="s">
        <v>41</v>
      </c>
      <c r="K19" s="48" t="s">
        <v>41</v>
      </c>
      <c r="L19" s="48" t="s">
        <v>41</v>
      </c>
      <c r="M19" s="48" t="s">
        <v>41</v>
      </c>
      <c r="N19" s="48" t="s">
        <v>41</v>
      </c>
      <c r="O19" s="48" t="s">
        <v>41</v>
      </c>
      <c r="P19" s="48" t="s">
        <v>41</v>
      </c>
      <c r="Q19" s="29"/>
      <c r="R19" s="29"/>
      <c r="S19" s="41"/>
      <c r="W19" s="23" t="str">
        <f t="shared" si="0"/>
        <v>Associação Ambiental e Cultural Zeladoria do Planeta</v>
      </c>
      <c r="X19" s="11" t="str">
        <f t="shared" si="9"/>
        <v>Zeladoria do Planeta</v>
      </c>
      <c r="Y19" s="9">
        <f t="shared" si="1"/>
        <v>11</v>
      </c>
      <c r="Z19" s="9">
        <f t="shared" si="2"/>
        <v>0</v>
      </c>
      <c r="AA19" s="9">
        <f t="shared" si="3"/>
        <v>0</v>
      </c>
      <c r="AB19" s="9">
        <f t="shared" si="4"/>
        <v>0</v>
      </c>
      <c r="AC19" s="9">
        <f t="shared" si="8"/>
        <v>0</v>
      </c>
      <c r="AD19" s="33">
        <f t="shared" si="6"/>
        <v>1</v>
      </c>
    </row>
    <row r="20" spans="1:30" ht="30" customHeight="1" thickBot="1" x14ac:dyDescent="0.3">
      <c r="A20" s="76"/>
      <c r="B20" s="16"/>
      <c r="C20" s="43" t="s">
        <v>37</v>
      </c>
      <c r="D20" s="12" t="s">
        <v>38</v>
      </c>
      <c r="E20" s="48" t="s">
        <v>41</v>
      </c>
      <c r="F20" s="48" t="s">
        <v>41</v>
      </c>
      <c r="G20" s="48" t="s">
        <v>41</v>
      </c>
      <c r="H20" s="29"/>
      <c r="I20" s="48" t="s">
        <v>41</v>
      </c>
      <c r="J20" s="48" t="s">
        <v>41</v>
      </c>
      <c r="K20" s="48" t="s">
        <v>41</v>
      </c>
      <c r="L20" s="48" t="s">
        <v>41</v>
      </c>
      <c r="M20" s="48" t="s">
        <v>41</v>
      </c>
      <c r="N20" s="48" t="s">
        <v>41</v>
      </c>
      <c r="O20" s="48" t="s">
        <v>41</v>
      </c>
      <c r="P20" s="48" t="s">
        <v>41</v>
      </c>
      <c r="Q20" s="29"/>
      <c r="R20" s="29"/>
      <c r="S20" s="41"/>
      <c r="W20" s="23" t="str">
        <f t="shared" si="0"/>
        <v xml:space="preserve"> Serviço Nacional de Aprendizagem Rural - Administração Regional de Minas Gerais</v>
      </c>
      <c r="X20" s="11" t="str">
        <f t="shared" si="9"/>
        <v xml:space="preserve"> Senar/MG</v>
      </c>
      <c r="Y20" s="9">
        <f t="shared" si="1"/>
        <v>11</v>
      </c>
      <c r="Z20" s="9">
        <f t="shared" si="2"/>
        <v>0</v>
      </c>
      <c r="AA20" s="9">
        <f t="shared" si="3"/>
        <v>0</v>
      </c>
      <c r="AB20" s="9">
        <f t="shared" si="4"/>
        <v>0</v>
      </c>
      <c r="AC20" s="9">
        <f t="shared" si="8"/>
        <v>0</v>
      </c>
      <c r="AD20" s="33">
        <f t="shared" si="6"/>
        <v>1</v>
      </c>
    </row>
    <row r="22" spans="1:30" ht="30" customHeight="1" x14ac:dyDescent="0.25">
      <c r="W22" s="14"/>
      <c r="X22" s="14"/>
      <c r="Y22" s="1"/>
      <c r="Z22" s="1"/>
      <c r="AA22" s="1"/>
      <c r="AB22" s="1"/>
      <c r="AC22" s="1"/>
      <c r="AD22" s="15"/>
    </row>
    <row r="23" spans="1:30" ht="30" customHeight="1" x14ac:dyDescent="0.25">
      <c r="W23" s="13"/>
      <c r="X23" s="14"/>
      <c r="Y23" s="1"/>
      <c r="Z23" s="1"/>
      <c r="AA23" s="1"/>
      <c r="AB23" s="1"/>
      <c r="AC23" s="1"/>
      <c r="AD23" s="15"/>
    </row>
    <row r="24" spans="1:30" ht="30" customHeight="1" x14ac:dyDescent="0.25">
      <c r="W24" s="50"/>
      <c r="X24" s="50"/>
      <c r="Y24" s="50"/>
      <c r="Z24" s="50"/>
      <c r="AA24" s="50"/>
      <c r="AB24" s="50"/>
      <c r="AC24" s="50"/>
      <c r="AD24" s="50"/>
    </row>
  </sheetData>
  <mergeCells count="15">
    <mergeCell ref="A14:A20"/>
    <mergeCell ref="C5:C6"/>
    <mergeCell ref="E4:H4"/>
    <mergeCell ref="D5:D6"/>
    <mergeCell ref="A7:A13"/>
    <mergeCell ref="AF2:BA3"/>
    <mergeCell ref="AF4:BA4"/>
    <mergeCell ref="W2:AD3"/>
    <mergeCell ref="I4:L4"/>
    <mergeCell ref="P4:S4"/>
    <mergeCell ref="W24:AD24"/>
    <mergeCell ref="W5:AB5"/>
    <mergeCell ref="W4:AD4"/>
    <mergeCell ref="AC5:AD5"/>
    <mergeCell ref="C2:S3"/>
  </mergeCells>
  <phoneticPr fontId="1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27" orientation="landscape" horizontalDpi="2400" verticalDpi="2400" r:id="rId1"/>
  <headerFooter>
    <oddHeader>&amp;L&amp;G</oddHeader>
    <oddFooter xml:space="preserve">&amp;CPágina 1 de 1
</oddFooter>
  </headerFooter>
  <rowBreaks count="1" manualBreakCount="1">
    <brk id="20" max="52" man="1"/>
  </rowBreaks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1</vt:i4>
      </vt:variant>
    </vt:vector>
  </HeadingPairs>
  <TitlesOfParts>
    <vt:vector size="3" baseType="lpstr">
      <vt:lpstr>Frequência</vt:lpstr>
      <vt:lpstr>Plan1</vt:lpstr>
      <vt:lpstr>Frequência!Area_de_impressao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NOC</dc:creator>
  <cp:lastModifiedBy>Marta Rodrigues Barbosa Nunes</cp:lastModifiedBy>
  <cp:revision/>
  <cp:lastPrinted>2022-11-16T17:38:30Z</cp:lastPrinted>
  <dcterms:created xsi:type="dcterms:W3CDTF">2013-01-15T12:22:35Z</dcterms:created>
  <dcterms:modified xsi:type="dcterms:W3CDTF">2025-04-08T19:09:41Z</dcterms:modified>
  <cp:contentStatus/>
</cp:coreProperties>
</file>